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Newsletter\2022 10 Okt\Rechenblätter final\"/>
    </mc:Choice>
  </mc:AlternateContent>
  <bookViews>
    <workbookView xWindow="2232" yWindow="2232" windowWidth="17280" windowHeight="8976"/>
  </bookViews>
  <sheets>
    <sheet name="Tabelle1" sheetId="1" r:id="rId1"/>
  </sheets>
  <definedNames>
    <definedName name="_xlnm.Print_Area" localSheetId="0">Tabelle1!$A$1:$G$43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30" i="1" l="1"/>
  <c r="C39" i="1" s="1"/>
  <c r="F39" i="1" s="1"/>
  <c r="G16" i="1"/>
  <c r="G17" i="1"/>
  <c r="G18" i="1"/>
  <c r="G19" i="1"/>
  <c r="G15" i="1"/>
  <c r="C25" i="1" s="1"/>
  <c r="G25" i="1" s="1"/>
  <c r="C36" i="1" s="1"/>
  <c r="G8" i="1"/>
  <c r="G9" i="1"/>
  <c r="G10" i="1"/>
  <c r="G7" i="1"/>
  <c r="G11" i="1" l="1"/>
  <c r="F41" i="1" s="1"/>
  <c r="F36" i="1"/>
  <c r="C26" i="1"/>
  <c r="G26" i="1" s="1"/>
  <c r="C37" i="1" s="1"/>
  <c r="F37" i="1" s="1"/>
  <c r="C27" i="1"/>
  <c r="G27" i="1" s="1"/>
  <c r="G20" i="1"/>
  <c r="G32" i="1" l="1"/>
  <c r="C38" i="1"/>
  <c r="F38" i="1" s="1"/>
  <c r="F40" i="1" s="1"/>
  <c r="F42" i="1" s="1"/>
  <c r="C40" i="1" l="1"/>
</calcChain>
</file>

<file path=xl/sharedStrings.xml><?xml version="1.0" encoding="utf-8"?>
<sst xmlns="http://schemas.openxmlformats.org/spreadsheetml/2006/main" count="65" uniqueCount="57">
  <si>
    <t xml:space="preserve">min </t>
  </si>
  <si>
    <t>max</t>
  </si>
  <si>
    <t>*) Die Trockenmasseverluste betragen zwischen 4 und 25 %. ZIEL: &lt; 6 %</t>
  </si>
  <si>
    <t>Uwe Weddige &amp; Ainagul Ayaganova +7 7055955264 adt-ayaganova@outlook.com</t>
  </si>
  <si>
    <t>Расчетная таблица  KFM</t>
  </si>
  <si>
    <t>Расчет кормов</t>
  </si>
  <si>
    <t>Определение потребности в грубых кормах</t>
  </si>
  <si>
    <t>Кол-во
(шт.)</t>
  </si>
  <si>
    <t>Дни кормления
(дни)</t>
  </si>
  <si>
    <t>Потребление грубых кормов СВ
(кг/гол. и дни)</t>
  </si>
  <si>
    <t>Потребление грубых кормов СВ
(т в год)</t>
  </si>
  <si>
    <t>Шаг 1:</t>
  </si>
  <si>
    <t xml:space="preserve">Шаг 2: </t>
  </si>
  <si>
    <t>Категория животных</t>
  </si>
  <si>
    <t>Дойные коровы</t>
  </si>
  <si>
    <t>Молодняк 13- 24 мес.</t>
  </si>
  <si>
    <t>Молодняк от 24 мес.</t>
  </si>
  <si>
    <t>Молодняк  7 - 12 мес.</t>
  </si>
  <si>
    <t>Сумма</t>
  </si>
  <si>
    <t>Длина
(м)</t>
  </si>
  <si>
    <t>Ширина
(м)</t>
  </si>
  <si>
    <t>Высота
(м)</t>
  </si>
  <si>
    <t>Объем
(м³)</t>
  </si>
  <si>
    <t>Определение объема запасов (м³)</t>
  </si>
  <si>
    <t>Траншеи одного размера
(кол-во)</t>
  </si>
  <si>
    <t>Травяной силос</t>
  </si>
  <si>
    <t>Зерновой силос I</t>
  </si>
  <si>
    <t>Зерновой силос II</t>
  </si>
  <si>
    <t>Кукурузный силос I</t>
  </si>
  <si>
    <t>Кукурузный силос II</t>
  </si>
  <si>
    <t>Определение объема запасов (т СВ)</t>
  </si>
  <si>
    <t>Шаг 3:</t>
  </si>
  <si>
    <t>Содержание (сорт корма)</t>
  </si>
  <si>
    <t>Зерновой силос</t>
  </si>
  <si>
    <t>Кукурузный силос</t>
  </si>
  <si>
    <t>Сено I</t>
  </si>
  <si>
    <t>Сено II</t>
  </si>
  <si>
    <t>Объем</t>
  </si>
  <si>
    <t>(м³)</t>
  </si>
  <si>
    <t>Плотность (кг СВ/м³)</t>
  </si>
  <si>
    <t>Корм СВ</t>
  </si>
  <si>
    <t>(т)</t>
  </si>
  <si>
    <t>Содержание СВ
(%)</t>
  </si>
  <si>
    <t>Свежая масса
(t)</t>
  </si>
  <si>
    <t>Шаг 4:</t>
  </si>
  <si>
    <t>Баланс</t>
  </si>
  <si>
    <t>Запасы силоса и сена</t>
  </si>
  <si>
    <t>СВ (т)</t>
  </si>
  <si>
    <t>Потери СВ *
(%)</t>
  </si>
  <si>
    <t>СВ нетто
(т)</t>
  </si>
  <si>
    <t>Сено</t>
  </si>
  <si>
    <t xml:space="preserve">Потребность в грубом корме см. шаг 1 (т СВ) </t>
  </si>
  <si>
    <t>Излишки/недостающее кол-во грубого корма (т СВ)</t>
  </si>
  <si>
    <t>мин.</t>
  </si>
  <si>
    <t>макс.</t>
  </si>
  <si>
    <t>Кукурзузный силос</t>
  </si>
  <si>
    <t>Данные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</si>
</sst>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"/>
    <numFmt numFmtId="166" formatCode="#,##0_ ;[Red]\-#,##0\ "/>
  </numFmts>
  <fonts count="10" x14ac:knownFonts="1">
    <font>
      <sz val="11"/>
      <color theme="1"/>
      <name val="Arial"/>
      <family val="2"/>
    </font>
    <font>
      <b/>
      <sz val="11"/>
      <color theme="0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sz val="11"/>
      <color rgb="FF00B0F0"/>
      <name val="Arial"/>
      <family val="2"/>
    </font>
    <font>
      <b/>
      <sz val="14"/>
      <color theme="0"/>
      <name val="Arial"/>
      <family val="2"/>
    </font>
    <font>
      <b/>
      <sz val="16"/>
      <color theme="0"/>
      <name val="Arial"/>
      <family val="2"/>
    </font>
    <font>
      <sz val="10"/>
      <color rgb="FF00B0F0"/>
      <name val="Arial"/>
      <family val="2"/>
    </font>
    <font>
      <b/>
      <sz val="16"/>
      <color rgb="FF00B0F0"/>
      <name val="Arial"/>
      <family val="2"/>
    </font>
    <font>
      <b/>
      <sz val="14"/>
      <color rgb="FF00B0F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>
      <alignment wrapText="1"/>
    </xf>
    <xf numFmtId="0" fontId="0" fillId="3" borderId="1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164" fontId="0" fillId="3" borderId="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center" wrapText="1"/>
      <protection locked="0"/>
    </xf>
    <xf numFmtId="0" fontId="0" fillId="0" borderId="0" xfId="0" applyProtection="1"/>
    <xf numFmtId="0" fontId="2" fillId="0" borderId="0" xfId="0" applyFont="1" applyProtection="1"/>
    <xf numFmtId="0" fontId="8" fillId="0" borderId="0" xfId="0" applyFont="1" applyAlignment="1" applyProtection="1">
      <alignment horizontal="center"/>
    </xf>
    <xf numFmtId="0" fontId="4" fillId="0" borderId="0" xfId="0" applyFont="1" applyProtection="1"/>
    <xf numFmtId="0" fontId="9" fillId="0" borderId="0" xfId="0" applyFont="1" applyAlignment="1" applyProtection="1">
      <alignment horizontal="center"/>
    </xf>
    <xf numFmtId="0" fontId="2" fillId="0" borderId="2" xfId="0" applyFont="1" applyBorder="1" applyProtection="1"/>
    <xf numFmtId="0" fontId="2" fillId="0" borderId="3" xfId="0" applyFont="1" applyBorder="1" applyProtection="1"/>
    <xf numFmtId="0" fontId="0" fillId="0" borderId="3" xfId="0" applyBorder="1" applyProtection="1"/>
    <xf numFmtId="0" fontId="0" fillId="0" borderId="4" xfId="0" applyBorder="1" applyProtection="1"/>
    <xf numFmtId="0" fontId="3" fillId="2" borderId="1" xfId="0" applyFont="1" applyFill="1" applyBorder="1" applyAlignment="1" applyProtection="1">
      <alignment vertical="center"/>
    </xf>
    <xf numFmtId="0" fontId="3" fillId="2" borderId="1" xfId="0" applyFont="1" applyFill="1" applyBorder="1" applyProtection="1"/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/>
    </xf>
    <xf numFmtId="165" fontId="0" fillId="0" borderId="1" xfId="0" applyNumberFormat="1" applyBorder="1" applyAlignment="1" applyProtection="1">
      <alignment horizontal="center"/>
    </xf>
    <xf numFmtId="0" fontId="3" fillId="2" borderId="5" xfId="0" applyFont="1" applyFill="1" applyBorder="1" applyProtection="1"/>
    <xf numFmtId="0" fontId="0" fillId="0" borderId="6" xfId="0" applyBorder="1" applyProtection="1"/>
    <xf numFmtId="0" fontId="0" fillId="0" borderId="7" xfId="0" applyBorder="1" applyProtection="1"/>
    <xf numFmtId="165" fontId="1" fillId="2" borderId="1" xfId="0" applyNumberFormat="1" applyFont="1" applyFill="1" applyBorder="1" applyAlignment="1" applyProtection="1">
      <alignment horizontal="center"/>
    </xf>
    <xf numFmtId="0" fontId="0" fillId="0" borderId="5" xfId="0" applyBorder="1" applyProtection="1"/>
    <xf numFmtId="0" fontId="2" fillId="0" borderId="1" xfId="0" applyFont="1" applyBorder="1" applyProtection="1"/>
    <xf numFmtId="0" fontId="2" fillId="0" borderId="5" xfId="0" applyFont="1" applyBorder="1" applyProtection="1"/>
    <xf numFmtId="0" fontId="3" fillId="2" borderId="1" xfId="0" applyFont="1" applyFill="1" applyBorder="1" applyAlignment="1" applyProtection="1">
      <alignment horizontal="left" vertical="center"/>
    </xf>
    <xf numFmtId="0" fontId="3" fillId="2" borderId="1" xfId="0" applyFont="1" applyFill="1" applyBorder="1" applyAlignment="1" applyProtection="1">
      <alignment horizontal="center" wrapText="1"/>
    </xf>
    <xf numFmtId="0" fontId="0" fillId="0" borderId="1" xfId="0" applyBorder="1" applyProtection="1"/>
    <xf numFmtId="0" fontId="3" fillId="2" borderId="1" xfId="0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/>
    </xf>
    <xf numFmtId="164" fontId="0" fillId="0" borderId="1" xfId="0" applyNumberFormat="1" applyBorder="1" applyAlignment="1" applyProtection="1">
      <alignment horizontal="center"/>
    </xf>
    <xf numFmtId="3" fontId="0" fillId="0" borderId="1" xfId="0" applyNumberFormat="1" applyBorder="1" applyAlignment="1" applyProtection="1">
      <alignment horizontal="center"/>
    </xf>
    <xf numFmtId="0" fontId="3" fillId="2" borderId="1" xfId="0" applyFont="1" applyFill="1" applyBorder="1" applyAlignment="1" applyProtection="1">
      <alignment horizontal="center" wrapText="1"/>
    </xf>
    <xf numFmtId="3" fontId="0" fillId="2" borderId="1" xfId="0" applyNumberFormat="1" applyFill="1" applyBorder="1" applyAlignment="1" applyProtection="1">
      <alignment wrapText="1"/>
    </xf>
    <xf numFmtId="3" fontId="0" fillId="2" borderId="1" xfId="0" applyNumberFormat="1" applyFill="1" applyBorder="1" applyProtection="1"/>
    <xf numFmtId="0" fontId="0" fillId="0" borderId="1" xfId="0" applyBorder="1" applyAlignment="1" applyProtection="1">
      <alignment horizontal="center" vertical="center"/>
    </xf>
    <xf numFmtId="3" fontId="1" fillId="2" borderId="1" xfId="0" applyNumberFormat="1" applyFont="1" applyFill="1" applyBorder="1" applyAlignment="1" applyProtection="1">
      <alignment horizontal="center"/>
    </xf>
    <xf numFmtId="0" fontId="3" fillId="2" borderId="1" xfId="0" applyFont="1" applyFill="1" applyBorder="1" applyAlignment="1" applyProtection="1">
      <alignment horizontal="left" vertical="center" wrapText="1"/>
    </xf>
    <xf numFmtId="3" fontId="0" fillId="0" borderId="1" xfId="0" applyNumberFormat="1" applyBorder="1" applyAlignment="1" applyProtection="1">
      <alignment horizontal="center" vertical="center" wrapText="1"/>
    </xf>
    <xf numFmtId="3" fontId="0" fillId="0" borderId="1" xfId="0" applyNumberFormat="1" applyBorder="1" applyAlignment="1" applyProtection="1">
      <alignment horizontal="center" wrapText="1"/>
    </xf>
    <xf numFmtId="0" fontId="0" fillId="2" borderId="1" xfId="0" applyFill="1" applyBorder="1" applyAlignment="1" applyProtection="1">
      <alignment wrapText="1"/>
    </xf>
    <xf numFmtId="3" fontId="3" fillId="2" borderId="1" xfId="0" applyNumberFormat="1" applyFont="1" applyFill="1" applyBorder="1" applyAlignment="1" applyProtection="1">
      <alignment horizontal="center" wrapText="1"/>
    </xf>
    <xf numFmtId="0" fontId="3" fillId="2" borderId="5" xfId="0" applyFont="1" applyFill="1" applyBorder="1" applyAlignment="1" applyProtection="1">
      <alignment vertical="center" wrapText="1"/>
    </xf>
    <xf numFmtId="0" fontId="3" fillId="2" borderId="6" xfId="0" applyFont="1" applyFill="1" applyBorder="1" applyAlignment="1" applyProtection="1">
      <alignment vertical="center" wrapText="1"/>
    </xf>
    <xf numFmtId="0" fontId="0" fillId="0" borderId="6" xfId="0" applyBorder="1" applyAlignment="1" applyProtection="1">
      <alignment vertical="center"/>
    </xf>
    <xf numFmtId="0" fontId="0" fillId="0" borderId="7" xfId="0" applyBorder="1" applyAlignment="1" applyProtection="1">
      <alignment vertical="center"/>
    </xf>
    <xf numFmtId="3" fontId="3" fillId="2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vertical="center" wrapText="1"/>
    </xf>
    <xf numFmtId="0" fontId="2" fillId="0" borderId="1" xfId="0" applyFont="1" applyBorder="1" applyProtection="1"/>
    <xf numFmtId="166" fontId="6" fillId="2" borderId="1" xfId="0" applyNumberFormat="1" applyFont="1" applyFill="1" applyBorder="1" applyAlignment="1" applyProtection="1">
      <alignment horizontal="center" vertical="center" wrapText="1"/>
    </xf>
    <xf numFmtId="0" fontId="7" fillId="4" borderId="3" xfId="0" applyFont="1" applyFill="1" applyBorder="1" applyAlignment="1" applyProtection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731519</xdr:colOff>
      <xdr:row>3</xdr:row>
      <xdr:rowOff>223220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584959" cy="886160"/>
        </a:xfrm>
        <a:prstGeom prst="rect">
          <a:avLst/>
        </a:prstGeom>
      </xdr:spPr>
    </xdr:pic>
    <xdr:clientData/>
  </xdr:twoCellAnchor>
  <xdr:twoCellAnchor editAs="oneCell">
    <xdr:from>
      <xdr:col>4</xdr:col>
      <xdr:colOff>794862</xdr:colOff>
      <xdr:row>0</xdr:row>
      <xdr:rowOff>0</xdr:rowOff>
    </xdr:from>
    <xdr:to>
      <xdr:col>6</xdr:col>
      <xdr:colOff>839154</xdr:colOff>
      <xdr:row>3</xdr:row>
      <xdr:rowOff>320040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34402" y="0"/>
          <a:ext cx="1781652" cy="9829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abSelected="1" view="pageLayout" topLeftCell="A16" zoomScaleNormal="100" zoomScaleSheetLayoutView="170" workbookViewId="0">
      <selection activeCell="G30" sqref="G30:G31"/>
    </sheetView>
  </sheetViews>
  <sheetFormatPr baseColWidth="10" defaultRowHeight="13.8" x14ac:dyDescent="0.25"/>
  <cols>
    <col min="2" max="2" width="15.69921875" customWidth="1"/>
    <col min="3" max="3" width="13.59765625" customWidth="1"/>
    <col min="6" max="6" width="11.59765625" customWidth="1"/>
    <col min="7" max="7" width="12.296875" customWidth="1"/>
  </cols>
  <sheetData>
    <row r="1" spans="1:7" ht="21" x14ac:dyDescent="0.4">
      <c r="A1" s="7"/>
      <c r="B1" s="7"/>
      <c r="C1" s="8"/>
      <c r="D1" s="9" t="s">
        <v>4</v>
      </c>
      <c r="E1" s="7"/>
      <c r="F1" s="7"/>
      <c r="G1" s="7"/>
    </row>
    <row r="2" spans="1:7" x14ac:dyDescent="0.25">
      <c r="A2" s="7"/>
      <c r="B2" s="7"/>
      <c r="C2" s="7"/>
      <c r="D2" s="10"/>
      <c r="E2" s="7"/>
      <c r="F2" s="7"/>
      <c r="G2" s="7"/>
    </row>
    <row r="3" spans="1:7" ht="17.399999999999999" x14ac:dyDescent="0.3">
      <c r="A3" s="7"/>
      <c r="B3" s="7"/>
      <c r="C3" s="7"/>
      <c r="D3" s="11" t="s">
        <v>5</v>
      </c>
      <c r="E3" s="7"/>
      <c r="F3" s="7"/>
      <c r="G3" s="7"/>
    </row>
    <row r="4" spans="1:7" ht="27" customHeight="1" x14ac:dyDescent="0.25">
      <c r="A4" s="7"/>
      <c r="B4" s="7"/>
      <c r="C4" s="7"/>
      <c r="D4" s="7"/>
      <c r="E4" s="7"/>
      <c r="F4" s="7"/>
      <c r="G4" s="7"/>
    </row>
    <row r="5" spans="1:7" x14ac:dyDescent="0.25">
      <c r="A5" s="12" t="s">
        <v>11</v>
      </c>
      <c r="B5" s="13" t="s">
        <v>6</v>
      </c>
      <c r="C5" s="13"/>
      <c r="D5" s="14"/>
      <c r="E5" s="14"/>
      <c r="F5" s="14"/>
      <c r="G5" s="15"/>
    </row>
    <row r="6" spans="1:7" ht="55.2" x14ac:dyDescent="0.25">
      <c r="A6" s="16" t="s">
        <v>13</v>
      </c>
      <c r="B6" s="17"/>
      <c r="C6" s="18" t="s">
        <v>7</v>
      </c>
      <c r="D6" s="19" t="s">
        <v>9</v>
      </c>
      <c r="E6" s="20"/>
      <c r="F6" s="18" t="s">
        <v>8</v>
      </c>
      <c r="G6" s="18" t="s">
        <v>10</v>
      </c>
    </row>
    <row r="7" spans="1:7" x14ac:dyDescent="0.25">
      <c r="A7" s="17" t="s">
        <v>14</v>
      </c>
      <c r="B7" s="17"/>
      <c r="C7" s="2">
        <v>300</v>
      </c>
      <c r="D7" s="21">
        <v>13</v>
      </c>
      <c r="E7" s="21"/>
      <c r="F7" s="2">
        <v>365</v>
      </c>
      <c r="G7" s="22">
        <f>C7*D7*F7/1000</f>
        <v>1423.5</v>
      </c>
    </row>
    <row r="8" spans="1:7" x14ac:dyDescent="0.25">
      <c r="A8" s="17" t="s">
        <v>17</v>
      </c>
      <c r="B8" s="17"/>
      <c r="C8" s="2">
        <v>50</v>
      </c>
      <c r="D8" s="21">
        <v>5</v>
      </c>
      <c r="E8" s="21"/>
      <c r="F8" s="2">
        <v>365</v>
      </c>
      <c r="G8" s="22">
        <f t="shared" ref="G8:G10" si="0">C8*D8*F8/1000</f>
        <v>91.25</v>
      </c>
    </row>
    <row r="9" spans="1:7" x14ac:dyDescent="0.25">
      <c r="A9" s="17" t="s">
        <v>15</v>
      </c>
      <c r="B9" s="17"/>
      <c r="C9" s="2">
        <v>50</v>
      </c>
      <c r="D9" s="21">
        <v>7</v>
      </c>
      <c r="E9" s="21"/>
      <c r="F9" s="2">
        <v>365</v>
      </c>
      <c r="G9" s="22">
        <f t="shared" si="0"/>
        <v>127.75</v>
      </c>
    </row>
    <row r="10" spans="1:7" x14ac:dyDescent="0.25">
      <c r="A10" s="17" t="s">
        <v>16</v>
      </c>
      <c r="B10" s="17"/>
      <c r="C10" s="2">
        <v>25</v>
      </c>
      <c r="D10" s="21">
        <v>10</v>
      </c>
      <c r="E10" s="21"/>
      <c r="F10" s="2">
        <v>365</v>
      </c>
      <c r="G10" s="22">
        <f t="shared" si="0"/>
        <v>91.25</v>
      </c>
    </row>
    <row r="11" spans="1:7" x14ac:dyDescent="0.25">
      <c r="A11" s="23" t="s">
        <v>18</v>
      </c>
      <c r="B11" s="24"/>
      <c r="C11" s="24"/>
      <c r="D11" s="24"/>
      <c r="E11" s="24"/>
      <c r="F11" s="25"/>
      <c r="G11" s="26">
        <f>SUM(G7:G10)</f>
        <v>1733.75</v>
      </c>
    </row>
    <row r="12" spans="1:7" ht="7.2" customHeight="1" x14ac:dyDescent="0.25">
      <c r="A12" s="27"/>
      <c r="B12" s="24"/>
      <c r="C12" s="24"/>
      <c r="D12" s="24"/>
      <c r="E12" s="24"/>
      <c r="F12" s="24"/>
      <c r="G12" s="25"/>
    </row>
    <row r="13" spans="1:7" x14ac:dyDescent="0.25">
      <c r="A13" s="28" t="s">
        <v>12</v>
      </c>
      <c r="B13" s="29" t="s">
        <v>23</v>
      </c>
      <c r="C13" s="24"/>
      <c r="D13" s="24"/>
      <c r="E13" s="24"/>
      <c r="F13" s="24"/>
      <c r="G13" s="25"/>
    </row>
    <row r="14" spans="1:7" ht="55.2" x14ac:dyDescent="0.25">
      <c r="A14" s="30" t="s">
        <v>32</v>
      </c>
      <c r="B14" s="30"/>
      <c r="C14" s="31" t="s">
        <v>24</v>
      </c>
      <c r="D14" s="18" t="s">
        <v>19</v>
      </c>
      <c r="E14" s="18" t="s">
        <v>20</v>
      </c>
      <c r="F14" s="18" t="s">
        <v>21</v>
      </c>
      <c r="G14" s="18" t="s">
        <v>22</v>
      </c>
    </row>
    <row r="15" spans="1:7" x14ac:dyDescent="0.25">
      <c r="A15" s="17" t="s">
        <v>25</v>
      </c>
      <c r="B15" s="17"/>
      <c r="C15" s="3">
        <v>1</v>
      </c>
      <c r="D15" s="4">
        <v>60</v>
      </c>
      <c r="E15" s="4">
        <v>18</v>
      </c>
      <c r="F15" s="4">
        <v>2.2000000000000002</v>
      </c>
      <c r="G15" s="22">
        <f>C15*D15*E15*F15</f>
        <v>2376</v>
      </c>
    </row>
    <row r="16" spans="1:7" x14ac:dyDescent="0.25">
      <c r="A16" s="17" t="s">
        <v>26</v>
      </c>
      <c r="B16" s="17"/>
      <c r="C16" s="3">
        <v>1</v>
      </c>
      <c r="D16" s="4">
        <v>60</v>
      </c>
      <c r="E16" s="4">
        <v>18</v>
      </c>
      <c r="F16" s="4">
        <v>2.2000000000000002</v>
      </c>
      <c r="G16" s="22">
        <f t="shared" ref="G16:G19" si="1">C16*D16*E16*F16</f>
        <v>2376</v>
      </c>
    </row>
    <row r="17" spans="1:7" x14ac:dyDescent="0.25">
      <c r="A17" s="17" t="s">
        <v>27</v>
      </c>
      <c r="B17" s="17"/>
      <c r="C17" s="3">
        <v>1</v>
      </c>
      <c r="D17" s="4">
        <v>60</v>
      </c>
      <c r="E17" s="4">
        <v>12</v>
      </c>
      <c r="F17" s="4">
        <v>2.2000000000000002</v>
      </c>
      <c r="G17" s="22">
        <f t="shared" si="1"/>
        <v>1584.0000000000002</v>
      </c>
    </row>
    <row r="18" spans="1:7" x14ac:dyDescent="0.25">
      <c r="A18" s="17" t="s">
        <v>28</v>
      </c>
      <c r="B18" s="17"/>
      <c r="C18" s="3">
        <v>1</v>
      </c>
      <c r="D18" s="4">
        <v>60</v>
      </c>
      <c r="E18" s="4">
        <v>12</v>
      </c>
      <c r="F18" s="4">
        <v>2.5</v>
      </c>
      <c r="G18" s="22">
        <f t="shared" si="1"/>
        <v>1800</v>
      </c>
    </row>
    <row r="19" spans="1:7" x14ac:dyDescent="0.25">
      <c r="A19" s="17" t="s">
        <v>29</v>
      </c>
      <c r="B19" s="17"/>
      <c r="C19" s="3">
        <v>1</v>
      </c>
      <c r="D19" s="4">
        <v>60</v>
      </c>
      <c r="E19" s="4">
        <v>12</v>
      </c>
      <c r="F19" s="4">
        <v>2</v>
      </c>
      <c r="G19" s="22">
        <f t="shared" si="1"/>
        <v>1440</v>
      </c>
    </row>
    <row r="20" spans="1:7" x14ac:dyDescent="0.25">
      <c r="A20" s="23" t="s">
        <v>18</v>
      </c>
      <c r="B20" s="24"/>
      <c r="C20" s="24"/>
      <c r="D20" s="24"/>
      <c r="E20" s="24"/>
      <c r="F20" s="25"/>
      <c r="G20" s="26">
        <f>SUM(G15:G19)</f>
        <v>9576</v>
      </c>
    </row>
    <row r="21" spans="1:7" ht="6" customHeight="1" x14ac:dyDescent="0.25">
      <c r="A21" s="27"/>
      <c r="B21" s="24"/>
      <c r="C21" s="24"/>
      <c r="D21" s="24"/>
      <c r="E21" s="24"/>
      <c r="F21" s="24"/>
      <c r="G21" s="25"/>
    </row>
    <row r="22" spans="1:7" x14ac:dyDescent="0.25">
      <c r="A22" s="28" t="s">
        <v>31</v>
      </c>
      <c r="B22" s="28" t="s">
        <v>30</v>
      </c>
      <c r="C22" s="28"/>
      <c r="D22" s="32"/>
      <c r="E22" s="32"/>
      <c r="F22" s="32"/>
      <c r="G22" s="32"/>
    </row>
    <row r="23" spans="1:7" x14ac:dyDescent="0.25">
      <c r="A23" s="16" t="s">
        <v>32</v>
      </c>
      <c r="B23" s="16"/>
      <c r="C23" s="18" t="s">
        <v>37</v>
      </c>
      <c r="D23" s="19" t="s">
        <v>39</v>
      </c>
      <c r="E23" s="20"/>
      <c r="F23" s="17"/>
      <c r="G23" s="18" t="s">
        <v>40</v>
      </c>
    </row>
    <row r="24" spans="1:7" x14ac:dyDescent="0.25">
      <c r="A24" s="16"/>
      <c r="B24" s="16"/>
      <c r="C24" s="33" t="s">
        <v>38</v>
      </c>
      <c r="D24" s="34" t="s">
        <v>0</v>
      </c>
      <c r="E24" s="34" t="s">
        <v>1</v>
      </c>
      <c r="F24" s="34" t="s">
        <v>56</v>
      </c>
      <c r="G24" s="34" t="s">
        <v>41</v>
      </c>
    </row>
    <row r="25" spans="1:7" x14ac:dyDescent="0.25">
      <c r="A25" s="17" t="s">
        <v>25</v>
      </c>
      <c r="B25" s="17"/>
      <c r="C25" s="35">
        <f>G15</f>
        <v>2376</v>
      </c>
      <c r="D25" s="34">
        <v>160</v>
      </c>
      <c r="E25" s="34">
        <v>230</v>
      </c>
      <c r="F25" s="2">
        <v>180</v>
      </c>
      <c r="G25" s="36">
        <f>C25*F25/1000</f>
        <v>427.68</v>
      </c>
    </row>
    <row r="26" spans="1:7" x14ac:dyDescent="0.25">
      <c r="A26" s="17" t="s">
        <v>33</v>
      </c>
      <c r="B26" s="17"/>
      <c r="C26" s="35">
        <f>G16+G17</f>
        <v>3960</v>
      </c>
      <c r="D26" s="34">
        <v>200</v>
      </c>
      <c r="E26" s="34">
        <v>240</v>
      </c>
      <c r="F26" s="2">
        <v>22</v>
      </c>
      <c r="G26" s="36">
        <f t="shared" ref="G26:G27" si="2">C26*F26/1000</f>
        <v>87.12</v>
      </c>
    </row>
    <row r="27" spans="1:7" x14ac:dyDescent="0.25">
      <c r="A27" s="17" t="s">
        <v>34</v>
      </c>
      <c r="B27" s="17"/>
      <c r="C27" s="35">
        <f>G18+G19</f>
        <v>3240</v>
      </c>
      <c r="D27" s="34">
        <v>180</v>
      </c>
      <c r="E27" s="34">
        <v>270</v>
      </c>
      <c r="F27" s="2">
        <v>250</v>
      </c>
      <c r="G27" s="36">
        <f t="shared" si="2"/>
        <v>810</v>
      </c>
    </row>
    <row r="28" spans="1:7" ht="27.6" x14ac:dyDescent="0.25">
      <c r="A28" s="17"/>
      <c r="B28" s="17"/>
      <c r="C28" s="31" t="s">
        <v>43</v>
      </c>
      <c r="D28" s="37" t="s">
        <v>42</v>
      </c>
      <c r="E28" s="21"/>
      <c r="F28" s="17"/>
      <c r="G28" s="38"/>
    </row>
    <row r="29" spans="1:7" ht="14.4" customHeight="1" x14ac:dyDescent="0.25">
      <c r="A29" s="17"/>
      <c r="B29" s="17"/>
      <c r="C29" s="34"/>
      <c r="D29" s="34" t="s">
        <v>53</v>
      </c>
      <c r="E29" s="34" t="s">
        <v>54</v>
      </c>
      <c r="F29" s="34" t="s">
        <v>56</v>
      </c>
      <c r="G29" s="39"/>
    </row>
    <row r="30" spans="1:7" x14ac:dyDescent="0.25">
      <c r="A30" s="17" t="s">
        <v>35</v>
      </c>
      <c r="B30" s="17"/>
      <c r="C30" s="2">
        <v>120</v>
      </c>
      <c r="D30" s="40">
        <v>82</v>
      </c>
      <c r="E30" s="40">
        <v>90</v>
      </c>
      <c r="F30" s="2">
        <v>50</v>
      </c>
      <c r="G30" s="36">
        <f>C30*F30/100</f>
        <v>60</v>
      </c>
    </row>
    <row r="31" spans="1:7" x14ac:dyDescent="0.25">
      <c r="A31" s="17" t="s">
        <v>36</v>
      </c>
      <c r="B31" s="17"/>
      <c r="C31" s="2"/>
      <c r="D31" s="40"/>
      <c r="E31" s="40"/>
      <c r="F31" s="5"/>
      <c r="G31" s="36"/>
    </row>
    <row r="32" spans="1:7" x14ac:dyDescent="0.25">
      <c r="A32" s="23" t="s">
        <v>18</v>
      </c>
      <c r="B32" s="24"/>
      <c r="C32" s="24"/>
      <c r="D32" s="24"/>
      <c r="E32" s="24"/>
      <c r="F32" s="25"/>
      <c r="G32" s="41">
        <f>SUM(G25:G31)</f>
        <v>1384.8</v>
      </c>
    </row>
    <row r="33" spans="1:7" ht="6" customHeight="1" x14ac:dyDescent="0.25">
      <c r="A33" s="27"/>
      <c r="B33" s="24"/>
      <c r="C33" s="24"/>
      <c r="D33" s="24"/>
      <c r="E33" s="24"/>
      <c r="F33" s="24"/>
      <c r="G33" s="25"/>
    </row>
    <row r="34" spans="1:7" x14ac:dyDescent="0.25">
      <c r="A34" s="28" t="s">
        <v>44</v>
      </c>
      <c r="B34" s="29" t="s">
        <v>45</v>
      </c>
      <c r="C34" s="24"/>
      <c r="D34" s="24"/>
      <c r="E34" s="24"/>
      <c r="F34" s="24"/>
      <c r="G34" s="25"/>
    </row>
    <row r="35" spans="1:7" s="1" customFormat="1" ht="28.2" customHeight="1" x14ac:dyDescent="0.25">
      <c r="A35" s="42" t="s">
        <v>46</v>
      </c>
      <c r="B35" s="42"/>
      <c r="C35" s="18" t="s">
        <v>47</v>
      </c>
      <c r="D35" s="19" t="s">
        <v>48</v>
      </c>
      <c r="E35" s="19"/>
      <c r="F35" s="37" t="s">
        <v>49</v>
      </c>
      <c r="G35" s="37"/>
    </row>
    <row r="36" spans="1:7" s="1" customFormat="1" x14ac:dyDescent="0.25">
      <c r="A36" s="42" t="s">
        <v>25</v>
      </c>
      <c r="B36" s="42"/>
      <c r="C36" s="43">
        <f>G25</f>
        <v>427.68</v>
      </c>
      <c r="D36" s="6">
        <v>8</v>
      </c>
      <c r="E36" s="6"/>
      <c r="F36" s="44">
        <f>C36*(100-D36)/100</f>
        <v>393.46559999999999</v>
      </c>
      <c r="G36" s="44"/>
    </row>
    <row r="37" spans="1:7" s="1" customFormat="1" ht="13.8" customHeight="1" x14ac:dyDescent="0.25">
      <c r="A37" s="42" t="s">
        <v>33</v>
      </c>
      <c r="B37" s="42"/>
      <c r="C37" s="43">
        <f>G26</f>
        <v>87.12</v>
      </c>
      <c r="D37" s="6">
        <v>11</v>
      </c>
      <c r="E37" s="6"/>
      <c r="F37" s="44">
        <f t="shared" ref="F37:F39" si="3">C37*(100-D37)/100</f>
        <v>77.536799999999999</v>
      </c>
      <c r="G37" s="44"/>
    </row>
    <row r="38" spans="1:7" s="1" customFormat="1" x14ac:dyDescent="0.25">
      <c r="A38" s="42" t="s">
        <v>55</v>
      </c>
      <c r="B38" s="42"/>
      <c r="C38" s="43">
        <f>G27</f>
        <v>810</v>
      </c>
      <c r="D38" s="6">
        <v>9</v>
      </c>
      <c r="E38" s="6"/>
      <c r="F38" s="44">
        <f t="shared" si="3"/>
        <v>737.1</v>
      </c>
      <c r="G38" s="44"/>
    </row>
    <row r="39" spans="1:7" s="1" customFormat="1" x14ac:dyDescent="0.25">
      <c r="A39" s="42" t="s">
        <v>50</v>
      </c>
      <c r="B39" s="42"/>
      <c r="C39" s="43">
        <f>G30+G31</f>
        <v>60</v>
      </c>
      <c r="D39" s="6">
        <v>5</v>
      </c>
      <c r="E39" s="6"/>
      <c r="F39" s="44">
        <f t="shared" si="3"/>
        <v>57</v>
      </c>
      <c r="G39" s="44"/>
    </row>
    <row r="40" spans="1:7" s="1" customFormat="1" x14ac:dyDescent="0.25">
      <c r="A40" s="42" t="s">
        <v>18</v>
      </c>
      <c r="B40" s="42"/>
      <c r="C40" s="43">
        <f>SUM(C36:C39)</f>
        <v>1384.8</v>
      </c>
      <c r="D40" s="45"/>
      <c r="E40" s="45"/>
      <c r="F40" s="46">
        <f>SUM(F36:F39)</f>
        <v>1265.1024</v>
      </c>
      <c r="G40" s="46"/>
    </row>
    <row r="41" spans="1:7" ht="15.6" customHeight="1" x14ac:dyDescent="0.25">
      <c r="A41" s="47" t="s">
        <v>51</v>
      </c>
      <c r="B41" s="48"/>
      <c r="C41" s="48"/>
      <c r="D41" s="49"/>
      <c r="E41" s="50"/>
      <c r="F41" s="51">
        <f>G11</f>
        <v>1733.75</v>
      </c>
      <c r="G41" s="51"/>
    </row>
    <row r="42" spans="1:7" ht="21" x14ac:dyDescent="0.25">
      <c r="A42" s="52" t="s">
        <v>52</v>
      </c>
      <c r="B42" s="52"/>
      <c r="C42" s="52"/>
      <c r="D42" s="53"/>
      <c r="E42" s="53"/>
      <c r="F42" s="54">
        <f>F40-F41</f>
        <v>-468.64760000000001</v>
      </c>
      <c r="G42" s="54"/>
    </row>
    <row r="43" spans="1:7" ht="5.4" customHeight="1" x14ac:dyDescent="0.25">
      <c r="A43" s="32"/>
      <c r="B43" s="32"/>
      <c r="C43" s="32"/>
      <c r="D43" s="32"/>
      <c r="E43" s="32"/>
      <c r="F43" s="32"/>
      <c r="G43" s="32"/>
    </row>
    <row r="44" spans="1:7" x14ac:dyDescent="0.25">
      <c r="A44" s="32" t="s">
        <v>2</v>
      </c>
      <c r="B44" s="32"/>
      <c r="C44" s="32"/>
      <c r="D44" s="32"/>
      <c r="E44" s="32"/>
      <c r="F44" s="32"/>
      <c r="G44" s="32"/>
    </row>
    <row r="45" spans="1:7" x14ac:dyDescent="0.25">
      <c r="A45" s="55" t="s">
        <v>3</v>
      </c>
      <c r="B45" s="55"/>
      <c r="C45" s="55"/>
      <c r="D45" s="55"/>
      <c r="E45" s="55"/>
      <c r="F45" s="55"/>
      <c r="G45" s="55"/>
    </row>
  </sheetData>
  <sheetProtection algorithmName="SHA-512" hashValue="XGCYKRl6atUhiq5c+89nURPNI32LkkIO6byA+ZkKdFYSxMklEI8WjLuJRyJysF7a0dLMNRAmZkaGC17ztoIBXg==" saltValue="q7BN5GPHkkV/dkFra6Di5w==" spinCount="100000" sheet="1" objects="1" scenarios="1"/>
  <mergeCells count="59">
    <mergeCell ref="A10:B10"/>
    <mergeCell ref="D7:E7"/>
    <mergeCell ref="D8:E8"/>
    <mergeCell ref="D9:E9"/>
    <mergeCell ref="D10:E10"/>
    <mergeCell ref="A6:B6"/>
    <mergeCell ref="D6:E6"/>
    <mergeCell ref="A7:B7"/>
    <mergeCell ref="A8:B8"/>
    <mergeCell ref="A9:B9"/>
    <mergeCell ref="D23:F23"/>
    <mergeCell ref="A23:B24"/>
    <mergeCell ref="A14:B14"/>
    <mergeCell ref="A15:B15"/>
    <mergeCell ref="A16:B16"/>
    <mergeCell ref="A17:B17"/>
    <mergeCell ref="A18:B18"/>
    <mergeCell ref="A19:B19"/>
    <mergeCell ref="A25:B25"/>
    <mergeCell ref="A26:B26"/>
    <mergeCell ref="A27:B27"/>
    <mergeCell ref="A28:B28"/>
    <mergeCell ref="A30:B30"/>
    <mergeCell ref="F41:G41"/>
    <mergeCell ref="F42:G42"/>
    <mergeCell ref="A42:E42"/>
    <mergeCell ref="D40:E40"/>
    <mergeCell ref="F40:G40"/>
    <mergeCell ref="A40:B40"/>
    <mergeCell ref="F38:G38"/>
    <mergeCell ref="D39:E39"/>
    <mergeCell ref="F39:G39"/>
    <mergeCell ref="D28:F28"/>
    <mergeCell ref="A29:B29"/>
    <mergeCell ref="D30:D31"/>
    <mergeCell ref="E30:E31"/>
    <mergeCell ref="D35:E35"/>
    <mergeCell ref="F35:G35"/>
    <mergeCell ref="A35:B35"/>
    <mergeCell ref="A37:B37"/>
    <mergeCell ref="A38:B38"/>
    <mergeCell ref="A39:B39"/>
    <mergeCell ref="A31:B31"/>
    <mergeCell ref="A11:F11"/>
    <mergeCell ref="B13:G13"/>
    <mergeCell ref="B34:G34"/>
    <mergeCell ref="A45:G45"/>
    <mergeCell ref="A12:G12"/>
    <mergeCell ref="A21:G21"/>
    <mergeCell ref="A33:G33"/>
    <mergeCell ref="A41:E41"/>
    <mergeCell ref="A32:F32"/>
    <mergeCell ref="A20:F20"/>
    <mergeCell ref="A36:B36"/>
    <mergeCell ref="D36:E36"/>
    <mergeCell ref="F36:G36"/>
    <mergeCell ref="D37:E37"/>
    <mergeCell ref="F37:G37"/>
    <mergeCell ref="D38:E38"/>
  </mergeCells>
  <printOptions gridLines="1"/>
  <pageMargins left="0.25" right="0.25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Uwe Weddige</dc:creator>
  <cp:lastModifiedBy>Uwe Weddige</cp:lastModifiedBy>
  <cp:lastPrinted>2022-10-08T15:38:42Z</cp:lastPrinted>
  <dcterms:created xsi:type="dcterms:W3CDTF">2022-10-08T04:32:49Z</dcterms:created>
  <dcterms:modified xsi:type="dcterms:W3CDTF">2022-10-11T08:37:12Z</dcterms:modified>
</cp:coreProperties>
</file>